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600" yWindow="96" windowWidth="9720" windowHeight="6756" firstSheet="1" activeTab="1"/>
  </bookViews>
  <sheets>
    <sheet name="RiskSerializationData" sheetId="21" state="hidden" r:id="rId1"/>
    <sheet name="Model" sheetId="9" r:id="rId2"/>
    <sheet name="Output Results" sheetId="23"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7</definedName>
    <definedName name="_AtRisk_SimSetting_ReportsList" hidden="1">4</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"2K1FGXNR9CAB3LEJ7BHISUCY"</definedName>
    <definedName name="PalisadeReportWorksheetCreatedBy" localSheetId="2">"AtRisk"</definedName>
    <definedName name="_xlnm.Print_Area" localSheetId="1">Model!$A$1:$J$46</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193</definedName>
    <definedName name="RiskFixedSeed" hidden="1">1</definedName>
    <definedName name="RiskGenerateExcelReportsAtEndOfSimulation">TRUE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TemplateSheetName">"myTemplate"</definedName>
    <definedName name="RiskUpdateDisplay" hidden="1">FALSE</definedName>
    <definedName name="RiskUseDifferentSeedForEachSim" hidden="1">FALSE</definedName>
    <definedName name="RiskUseFixedSeed" hidden="1">TRUE</definedName>
    <definedName name="RiskUseMultipleCPUs" hidden="1">TRUE</definedName>
  </definedNames>
  <calcPr calcId="152511"/>
</workbook>
</file>

<file path=xl/calcChain.xml><?xml version="1.0" encoding="utf-8"?>
<calcChain xmlns="http://schemas.openxmlformats.org/spreadsheetml/2006/main">
  <c r="B28" i="9" l="1"/>
  <c r="C28" i="9"/>
  <c r="D28" i="9"/>
  <c r="D37" i="9" s="1"/>
  <c r="E28" i="9"/>
  <c r="E37" i="9" s="1"/>
  <c r="F28" i="9"/>
  <c r="F37" i="9" s="1"/>
  <c r="G28" i="9"/>
  <c r="G37" i="9" s="1"/>
  <c r="H28" i="9"/>
  <c r="H37" i="9" s="1"/>
  <c r="I28" i="9"/>
  <c r="I37" i="9" s="1"/>
  <c r="J28" i="9"/>
  <c r="D31" i="9"/>
  <c r="D32" i="9"/>
  <c r="D35" i="9"/>
  <c r="E35" i="9"/>
  <c r="F35" i="9"/>
  <c r="G35" i="9"/>
  <c r="H35" i="9"/>
  <c r="I35" i="9"/>
  <c r="D36" i="9"/>
  <c r="E36" i="9"/>
  <c r="F36" i="9"/>
  <c r="G36" i="9"/>
  <c r="H36" i="9"/>
  <c r="I36" i="9"/>
  <c r="H33" i="9" l="1"/>
  <c r="E33" i="9"/>
  <c r="D33" i="9"/>
  <c r="D41" i="9" s="1"/>
  <c r="D42" i="9" s="1"/>
  <c r="E38" i="9" s="1"/>
  <c r="G33" i="9"/>
  <c r="F33" i="9"/>
  <c r="I33" i="9"/>
  <c r="E39" i="9" l="1"/>
  <c r="D43" i="9"/>
  <c r="E31" i="9" s="1"/>
  <c r="E32" i="9" s="1"/>
  <c r="E41" i="9" s="1"/>
  <c r="E42" i="9" l="1"/>
  <c r="F38" i="9" l="1"/>
  <c r="F39" i="9"/>
  <c r="E43" i="9"/>
  <c r="F31" i="9" s="1"/>
  <c r="F32" i="9" l="1"/>
  <c r="F41" i="9" s="1"/>
  <c r="F42" i="9" l="1"/>
  <c r="F43" i="9" s="1"/>
  <c r="G31" i="9" s="1"/>
  <c r="G32" i="9" l="1"/>
  <c r="G38" i="9"/>
  <c r="G39" i="9"/>
  <c r="G41" i="9" l="1"/>
  <c r="G42" i="9"/>
  <c r="G43" i="9" s="1"/>
  <c r="H31" i="9" s="1"/>
  <c r="H32" i="9" l="1"/>
  <c r="H39" i="9"/>
  <c r="H38" i="9"/>
  <c r="H41" i="9" l="1"/>
  <c r="H42" i="9"/>
  <c r="I39" i="9" l="1"/>
  <c r="I38" i="9"/>
  <c r="H43" i="9"/>
  <c r="I31" i="9" s="1"/>
  <c r="I32" i="9" l="1"/>
  <c r="I41" i="9" s="1"/>
  <c r="I42" i="9" l="1"/>
  <c r="J39" i="9" l="1"/>
  <c r="B46" i="9" s="1"/>
  <c r="J38" i="9"/>
  <c r="B45" i="9"/>
  <c r="I43" i="9"/>
</calcChain>
</file>

<file path=xl/comments1.xml><?xml version="1.0" encoding="utf-8"?>
<comments xmlns="http://schemas.openxmlformats.org/spreadsheetml/2006/main">
  <authors>
    <author>Chris Albright</author>
  </authors>
  <commentList>
    <comment ref="A9" authorId="0" shapeId="0">
      <text>
        <r>
          <rPr>
            <b/>
            <sz val="8"/>
            <color indexed="81"/>
            <rFont val="Tahoma"/>
            <family val="2"/>
          </rPr>
          <t>These costs are relevant only for the planning period: January to June.</t>
        </r>
        <r>
          <rPr>
            <sz val="8"/>
            <color indexed="81"/>
            <rFont val="Tahoma"/>
            <family val="2"/>
          </rPr>
          <t xml:space="preserve">
</t>
        </r>
      </text>
    </comment>
  </commentList>
</comments>
</file>

<file path=xl/sharedStrings.xml><?xml version="1.0" encoding="utf-8"?>
<sst xmlns="http://schemas.openxmlformats.org/spreadsheetml/2006/main" count="80" uniqueCount="69">
  <si>
    <t>Nov</t>
  </si>
  <si>
    <t>Dec</t>
  </si>
  <si>
    <t>Jan</t>
  </si>
  <si>
    <t>Feb</t>
  </si>
  <si>
    <t>Mar</t>
  </si>
  <si>
    <t>Apr</t>
  </si>
  <si>
    <t>May</t>
  </si>
  <si>
    <t>Jun</t>
  </si>
  <si>
    <t>Jul</t>
  </si>
  <si>
    <t>Mean</t>
  </si>
  <si>
    <t>St Dev</t>
  </si>
  <si>
    <t>Monthly fixed cost</t>
  </si>
  <si>
    <t>Tax, dividend expenses</t>
  </si>
  <si>
    <t>Receipts in any month are of form: A*(sales from 2 months ago)+B*(previous month's sales)+C*(current month's sales), where:</t>
  </si>
  <si>
    <t>A</t>
  </si>
  <si>
    <t>B</t>
  </si>
  <si>
    <t>C</t>
  </si>
  <si>
    <t>Monthly interest rates</t>
  </si>
  <si>
    <t>Interest rate on cash</t>
  </si>
  <si>
    <t>Actual sales</t>
  </si>
  <si>
    <t>Beginning cash balance</t>
  </si>
  <si>
    <t>Interest on cash balance</t>
  </si>
  <si>
    <t>Receipts</t>
  </si>
  <si>
    <t>Fixed costs</t>
  </si>
  <si>
    <t>Material, labor expenses</t>
  </si>
  <si>
    <t>Cash balance before loan</t>
  </si>
  <si>
    <t>Loan amount (if any)</t>
  </si>
  <si>
    <t>Final cash balance</t>
  </si>
  <si>
    <t>Maximum loan</t>
  </si>
  <si>
    <t>Entson cash balance simulation</t>
  </si>
  <si>
    <t>Cash, receipts</t>
  </si>
  <si>
    <t>Costs</t>
  </si>
  <si>
    <t>Loan payback (principal)</t>
  </si>
  <si>
    <t>Loan payback (interest)</t>
  </si>
  <si>
    <t>Total intest on loans</t>
  </si>
  <si>
    <t>Distribution of monthly sales (normal)</t>
  </si>
  <si>
    <t>Inputs</t>
  </si>
  <si>
    <t>Initial cash in January</t>
  </si>
  <si>
    <t>Minimum cash balance</t>
  </si>
  <si>
    <t>Simulation</t>
  </si>
  <si>
    <t>Std Dev</t>
  </si>
  <si>
    <t>Loan amount (if any) / Jan</t>
  </si>
  <si>
    <t>Loan amount (if any) / Feb</t>
  </si>
  <si>
    <t>Loan amount (if any) / Mar</t>
  </si>
  <si>
    <t>Loan amount (if any) / Apr</t>
  </si>
  <si>
    <t>Loan amount (if any) / May</t>
  </si>
  <si>
    <t>Loan amount (if any) / Jun</t>
  </si>
  <si>
    <t>Interest rate on loan</t>
  </si>
  <si>
    <t>Cost of materials and labor for this month, spent this month, is a percentage of product's sales from this month, where the percentage is:</t>
  </si>
  <si>
    <t>Maximum loan - new</t>
  </si>
  <si>
    <t>Total interest - new</t>
  </si>
  <si>
    <t>Name</t>
  </si>
  <si>
    <t>Cell</t>
  </si>
  <si>
    <t>Graph</t>
  </si>
  <si>
    <t>Min</t>
  </si>
  <si>
    <t>Max</t>
  </si>
  <si>
    <t>@RISK Output Results</t>
  </si>
  <si>
    <t>Range: Loans-new</t>
  </si>
  <si>
    <t>D42</t>
  </si>
  <si>
    <t>E42</t>
  </si>
  <si>
    <t>F42</t>
  </si>
  <si>
    <t>G42</t>
  </si>
  <si>
    <t>H42</t>
  </si>
  <si>
    <t>I42</t>
  </si>
  <si>
    <t>Range: &lt;none&gt;</t>
  </si>
  <si>
    <t>B45</t>
  </si>
  <si>
    <t>B46</t>
  </si>
  <si>
    <r>
      <t>Performed By:</t>
    </r>
    <r>
      <rPr>
        <sz val="8"/>
        <rFont val="Tahoma"/>
        <family val="2"/>
      </rPr>
      <t xml:space="preserve"> Chris</t>
    </r>
  </si>
  <si>
    <r>
      <t>Date:</t>
    </r>
    <r>
      <rPr>
        <sz val="8"/>
        <rFont val="Tahoma"/>
        <family val="2"/>
      </rPr>
      <t xml:space="preserve"> Sunday, March 16, 2014 11:48:31 AM</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</si>
</sst>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00"/>
    <numFmt numFmtId="165" formatCode="0.0%"/>
    <numFmt numFmtId="166" formatCode="m/d/yy\ h:mm:ss"/>
    <numFmt numFmtId="167" formatCode="0.0000%"/>
  </numFmts>
  <fonts count="16" x14ac:knownFonts="1">
    <font>
      <sz val="11"/>
      <name val="Calibri"/>
      <family val="2"/>
    </font>
    <font>
      <sz val="12"/>
      <name val="Courier New"/>
      <family val="3"/>
    </font>
    <font>
      <sz val="10"/>
      <name val="Arial"/>
      <family val="2"/>
    </font>
    <font>
      <sz val="8"/>
      <color indexed="81"/>
      <name val="Tahoma"/>
      <family val="2"/>
    </font>
    <font>
      <b/>
      <sz val="8"/>
      <color indexed="81"/>
      <name val="Tahoma"/>
      <family val="2"/>
    </font>
    <font>
      <i/>
      <sz val="10"/>
      <name val="Arial"/>
      <family val="2"/>
    </font>
    <font>
      <sz val="18"/>
      <name val="Arial"/>
      <family val="2"/>
    </font>
    <font>
      <sz val="14"/>
      <name val="Arial"/>
      <family val="2"/>
    </font>
    <font>
      <sz val="10"/>
      <color indexed="8"/>
      <name val="Arial"/>
      <family val="2"/>
    </font>
    <font>
      <b/>
      <sz val="9"/>
      <name val="Arial"/>
      <family val="2"/>
    </font>
    <font>
      <b/>
      <sz val="11"/>
      <name val="Calibri"/>
      <family val="2"/>
    </font>
    <font>
      <sz val="11"/>
      <name val="Calibri"/>
      <family val="2"/>
    </font>
    <font>
      <sz val="8"/>
      <name val="Tahoma"/>
      <family val="2"/>
    </font>
    <font>
      <b/>
      <sz val="14"/>
      <name val="Tahoma"/>
      <family val="2"/>
    </font>
    <font>
      <b/>
      <sz val="8"/>
      <name val="Tahoma"/>
      <family val="2"/>
    </font>
    <font>
      <sz val="8.25"/>
      <name val="Tahoma"/>
      <family val="2"/>
    </font>
  </fonts>
  <fills count="8">
    <fill>
      <patternFill patternType="none"/>
    </fill>
    <fill>
      <patternFill patternType="gray125"/>
    </fill>
    <fill>
      <patternFill patternType="solid">
        <fgColor indexed="9"/>
      </patternFill>
    </fill>
    <fill>
      <patternFill patternType="solid">
        <fgColor theme="4" tint="0.59996337778862885"/>
        <bgColor indexed="64"/>
      </patternFill>
    </fill>
    <fill>
      <patternFill patternType="solid">
        <fgColor theme="6" tint="0.39997558519241921"/>
        <bgColor indexed="64"/>
      </patternFill>
    </fill>
    <fill>
      <patternFill patternType="solid">
        <fgColor theme="0" tint="-0.24994659260841701"/>
        <bgColor indexed="64"/>
      </patternFill>
    </fill>
    <fill>
      <patternFill patternType="solid">
        <fgColor rgb="FFFFFF99"/>
        <bgColor indexed="64"/>
      </patternFill>
    </fill>
    <fill>
      <patternFill patternType="solid">
        <fgColor rgb="FFC0C0C0"/>
        <bgColor indexed="64"/>
      </patternFill>
    </fill>
  </fills>
  <borders count="38">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top/>
      <bottom style="thin">
        <color rgb="FF000000"/>
      </bottom>
      <diagonal/>
    </border>
    <border>
      <left/>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s>
  <cellStyleXfs count="34">
    <xf numFmtId="0" fontId="0" fillId="0" borderId="0"/>
    <xf numFmtId="9" fontId="1" fillId="0" borderId="0" applyFont="0" applyFill="0" applyBorder="0" applyAlignment="0" applyProtection="0"/>
    <xf numFmtId="167" fontId="2" fillId="0" borderId="0" applyFont="0" applyFill="0" applyBorder="0" applyAlignment="0" applyProtection="0"/>
    <xf numFmtId="0" fontId="2" fillId="0" borderId="1" applyNumberFormat="0" applyFont="0" applyFill="0" applyAlignment="0" applyProtection="0"/>
    <xf numFmtId="0" fontId="2" fillId="0" borderId="2" applyNumberFormat="0" applyFont="0" applyFill="0" applyAlignment="0" applyProtection="0"/>
    <xf numFmtId="0" fontId="2" fillId="0" borderId="3" applyNumberFormat="0" applyFont="0" applyFill="0" applyAlignment="0" applyProtection="0"/>
    <xf numFmtId="0" fontId="2" fillId="0" borderId="4" applyNumberFormat="0" applyFont="0" applyFill="0" applyAlignment="0" applyProtection="0"/>
    <xf numFmtId="0" fontId="2" fillId="0" borderId="5" applyNumberFormat="0" applyFont="0" applyFill="0" applyAlignment="0" applyProtection="0"/>
    <xf numFmtId="0" fontId="2" fillId="2" borderId="0" applyNumberFormat="0" applyFont="0" applyBorder="0" applyAlignment="0" applyProtection="0"/>
    <xf numFmtId="0" fontId="2" fillId="0" borderId="6" applyNumberFormat="0" applyFont="0" applyFill="0" applyAlignment="0" applyProtection="0"/>
    <xf numFmtId="0" fontId="2" fillId="0" borderId="7" applyNumberFormat="0" applyFont="0" applyFill="0" applyAlignment="0" applyProtection="0"/>
    <xf numFmtId="46" fontId="2" fillId="0" borderId="0" applyFont="0" applyFill="0" applyBorder="0" applyAlignment="0" applyProtection="0"/>
    <xf numFmtId="0" fontId="8" fillId="0" borderId="0" applyNumberFormat="0" applyFill="0" applyBorder="0" applyAlignment="0" applyProtection="0"/>
    <xf numFmtId="0" fontId="2" fillId="0" borderId="8" applyNumberFormat="0" applyFont="0" applyFill="0" applyAlignment="0" applyProtection="0"/>
    <xf numFmtId="0" fontId="2" fillId="0" borderId="9" applyNumberFormat="0" applyFont="0" applyFill="0" applyAlignment="0" applyProtection="0"/>
    <xf numFmtId="0" fontId="2" fillId="0" borderId="10" applyNumberFormat="0" applyFont="0" applyFill="0" applyAlignment="0" applyProtection="0"/>
    <xf numFmtId="0" fontId="2" fillId="0" borderId="11" applyNumberFormat="0" applyFont="0" applyFill="0" applyAlignment="0" applyProtection="0"/>
    <xf numFmtId="0" fontId="2" fillId="0" borderId="10" applyNumberFormat="0" applyFont="0" applyFill="0" applyAlignment="0" applyProtection="0"/>
    <xf numFmtId="0" fontId="2" fillId="0" borderId="0" applyNumberFormat="0" applyFont="0" applyFill="0" applyBorder="0" applyProtection="0">
      <alignment horizontal="center"/>
    </xf>
    <xf numFmtId="0" fontId="7" fillId="0" borderId="0" applyNumberFormat="0" applyFill="0" applyBorder="0" applyAlignment="0" applyProtection="0"/>
    <xf numFmtId="0" fontId="5" fillId="0" borderId="0" applyNumberFormat="0" applyFill="0" applyBorder="0" applyAlignment="0" applyProtection="0"/>
    <xf numFmtId="0" fontId="9" fillId="0" borderId="0" applyNumberFormat="0" applyFill="0" applyBorder="0" applyProtection="0">
      <alignment horizontal="center"/>
    </xf>
    <xf numFmtId="0" fontId="2" fillId="2" borderId="0" applyNumberFormat="0" applyFont="0" applyBorder="0" applyAlignment="0" applyProtection="0"/>
    <xf numFmtId="0" fontId="6" fillId="0" borderId="0" applyNumberFormat="0" applyFill="0" applyBorder="0" applyAlignment="0" applyProtection="0"/>
    <xf numFmtId="0" fontId="8" fillId="0" borderId="0" applyNumberFormat="0" applyFill="0" applyBorder="0" applyAlignment="0" applyProtection="0"/>
    <xf numFmtId="0" fontId="2" fillId="0" borderId="12" applyNumberFormat="0" applyFont="0" applyFill="0" applyAlignment="0" applyProtection="0"/>
    <xf numFmtId="0" fontId="2" fillId="0" borderId="13" applyNumberFormat="0" applyFont="0" applyFill="0" applyAlignment="0" applyProtection="0"/>
    <xf numFmtId="166" fontId="2" fillId="0" borderId="0" applyFont="0" applyFill="0" applyBorder="0" applyAlignment="0" applyProtection="0"/>
    <xf numFmtId="0" fontId="2" fillId="0" borderId="14" applyNumberFormat="0" applyFont="0" applyFill="0" applyAlignment="0" applyProtection="0"/>
    <xf numFmtId="0" fontId="2" fillId="0" borderId="15" applyNumberFormat="0" applyFont="0" applyFill="0" applyAlignment="0" applyProtection="0"/>
    <xf numFmtId="0" fontId="2" fillId="0" borderId="16" applyNumberFormat="0" applyFont="0" applyFill="0" applyAlignment="0" applyProtection="0"/>
    <xf numFmtId="0" fontId="2" fillId="0" borderId="17" applyNumberFormat="0" applyFont="0" applyFill="0" applyAlignment="0" applyProtection="0"/>
    <xf numFmtId="0" fontId="2" fillId="0" borderId="18" applyNumberFormat="0" applyFont="0" applyFill="0" applyAlignment="0" applyProtection="0"/>
    <xf numFmtId="43" fontId="2" fillId="0" borderId="0" applyFont="0" applyFill="0" applyBorder="0" applyAlignment="0" applyProtection="0"/>
  </cellStyleXfs>
  <cellXfs count="49">
    <xf numFmtId="0" fontId="0" fillId="0" borderId="0" xfId="0"/>
    <xf numFmtId="0" fontId="10" fillId="0" borderId="0" xfId="0" applyFont="1"/>
    <xf numFmtId="0" fontId="11" fillId="0" borderId="0" xfId="0" applyFont="1"/>
    <xf numFmtId="0" fontId="11" fillId="0" borderId="0" xfId="0" applyFont="1" applyAlignment="1">
      <alignment horizontal="right"/>
    </xf>
    <xf numFmtId="0" fontId="11" fillId="3" borderId="0" xfId="0" applyFont="1" applyFill="1" applyBorder="1"/>
    <xf numFmtId="0" fontId="11" fillId="0" borderId="0" xfId="0" applyFont="1" applyFill="1" applyBorder="1"/>
    <xf numFmtId="9" fontId="11" fillId="3" borderId="0" xfId="1" applyFont="1" applyFill="1" applyBorder="1"/>
    <xf numFmtId="165" fontId="11" fillId="3" borderId="0" xfId="1" applyNumberFormat="1" applyFont="1" applyFill="1" applyBorder="1"/>
    <xf numFmtId="164" fontId="11" fillId="4" borderId="0" xfId="0" applyNumberFormat="1" applyFont="1" applyFill="1" applyBorder="1"/>
    <xf numFmtId="0" fontId="11" fillId="0" borderId="0" xfId="0" applyFont="1" applyAlignment="1">
      <alignment horizontal="left" indent="1"/>
    </xf>
    <xf numFmtId="164" fontId="11" fillId="0" borderId="0" xfId="0" applyNumberFormat="1" applyFont="1"/>
    <xf numFmtId="0" fontId="11" fillId="0" borderId="0" xfId="0" applyFont="1" applyAlignment="1">
      <alignment horizontal="left"/>
    </xf>
    <xf numFmtId="164" fontId="11" fillId="5" borderId="0" xfId="0" applyNumberFormat="1" applyFont="1" applyFill="1" applyBorder="1"/>
    <xf numFmtId="164" fontId="11" fillId="6" borderId="0" xfId="0" applyNumberFormat="1" applyFont="1" applyFill="1"/>
    <xf numFmtId="0" fontId="13" fillId="7" borderId="0" xfId="0" applyFont="1" applyFill="1" applyBorder="1"/>
    <xf numFmtId="0" fontId="12" fillId="7" borderId="0" xfId="0" applyFont="1" applyFill="1" applyBorder="1"/>
    <xf numFmtId="0" fontId="12" fillId="7" borderId="19" xfId="0" applyFont="1" applyFill="1" applyBorder="1"/>
    <xf numFmtId="0" fontId="13" fillId="7" borderId="0" xfId="0" quotePrefix="1" applyFont="1" applyFill="1" applyBorder="1"/>
    <xf numFmtId="0" fontId="14" fillId="7" borderId="0" xfId="0" applyFont="1" applyFill="1" applyBorder="1"/>
    <xf numFmtId="0" fontId="14" fillId="7" borderId="19" xfId="0" applyFont="1" applyFill="1" applyBorder="1"/>
    <xf numFmtId="0" fontId="15" fillId="0" borderId="22" xfId="33" applyNumberFormat="1" applyFont="1" applyFill="1" applyBorder="1" applyAlignment="1">
      <alignment horizontal="left" vertical="center" wrapText="1"/>
    </xf>
    <xf numFmtId="0" fontId="2" fillId="0" borderId="22" xfId="33" applyNumberFormat="1" applyFont="1" applyFill="1" applyBorder="1" applyAlignment="1">
      <alignment horizontal="left" vertical="center"/>
    </xf>
    <xf numFmtId="0" fontId="15" fillId="0" borderId="25" xfId="33" applyNumberFormat="1" applyFont="1" applyFill="1" applyBorder="1" applyAlignment="1">
      <alignment horizontal="left" vertical="center" wrapText="1"/>
    </xf>
    <xf numFmtId="0" fontId="2" fillId="0" borderId="25" xfId="33" applyNumberFormat="1" applyFont="1" applyFill="1" applyBorder="1" applyAlignment="1">
      <alignment horizontal="left" vertical="center"/>
    </xf>
    <xf numFmtId="9" fontId="15" fillId="0" borderId="31" xfId="33" applyNumberFormat="1" applyFont="1" applyFill="1" applyBorder="1" applyAlignment="1">
      <alignment vertical="top"/>
    </xf>
    <xf numFmtId="9" fontId="15" fillId="0" borderId="32" xfId="33" applyNumberFormat="1" applyFont="1" applyFill="1" applyBorder="1" applyAlignment="1">
      <alignment vertical="top"/>
    </xf>
    <xf numFmtId="0" fontId="15" fillId="0" borderId="28" xfId="33" applyNumberFormat="1" applyFont="1" applyFill="1" applyBorder="1" applyAlignment="1">
      <alignment horizontal="left" vertical="center" wrapText="1"/>
    </xf>
    <xf numFmtId="0" fontId="2" fillId="0" borderId="28" xfId="33" applyNumberFormat="1" applyFont="1" applyFill="1" applyBorder="1" applyAlignment="1">
      <alignment horizontal="left" vertical="center"/>
    </xf>
    <xf numFmtId="0" fontId="15" fillId="0" borderId="36" xfId="33" applyNumberFormat="1" applyFont="1" applyFill="1" applyBorder="1" applyAlignment="1">
      <alignment horizontal="left" vertical="center" wrapText="1"/>
    </xf>
    <xf numFmtId="0" fontId="2" fillId="0" borderId="36" xfId="33" applyNumberFormat="1" applyFont="1" applyFill="1" applyBorder="1" applyAlignment="1">
      <alignment horizontal="left" vertical="center"/>
    </xf>
    <xf numFmtId="43" fontId="0" fillId="0" borderId="20" xfId="33" applyFont="1" applyFill="1" applyBorder="1"/>
    <xf numFmtId="0" fontId="0" fillId="0" borderId="21" xfId="33" applyNumberFormat="1" applyFont="1" applyFill="1" applyBorder="1"/>
    <xf numFmtId="164" fontId="15" fillId="0" borderId="22" xfId="33" applyNumberFormat="1" applyFont="1" applyFill="1" applyBorder="1" applyAlignment="1">
      <alignment horizontal="left" vertical="center" wrapText="1"/>
    </xf>
    <xf numFmtId="164" fontId="15" fillId="0" borderId="23" xfId="33" applyNumberFormat="1" applyFont="1" applyFill="1" applyBorder="1" applyAlignment="1">
      <alignment horizontal="left" vertical="center" wrapText="1"/>
    </xf>
    <xf numFmtId="0" fontId="0" fillId="0" borderId="24" xfId="33" applyNumberFormat="1" applyFont="1" applyFill="1" applyBorder="1"/>
    <xf numFmtId="164" fontId="15" fillId="0" borderId="25" xfId="33" applyNumberFormat="1" applyFont="1" applyFill="1" applyBorder="1" applyAlignment="1">
      <alignment horizontal="left" vertical="center" wrapText="1"/>
    </xf>
    <xf numFmtId="164" fontId="15" fillId="0" borderId="26" xfId="33" applyNumberFormat="1" applyFont="1" applyFill="1" applyBorder="1" applyAlignment="1">
      <alignment horizontal="left" vertical="center" wrapText="1"/>
    </xf>
    <xf numFmtId="43" fontId="0" fillId="0" borderId="30" xfId="33" applyFont="1" applyFill="1" applyBorder="1"/>
    <xf numFmtId="49" fontId="15" fillId="0" borderId="31" xfId="33" applyNumberFormat="1" applyFont="1" applyFill="1" applyBorder="1" applyAlignment="1">
      <alignment vertical="top"/>
    </xf>
    <xf numFmtId="49" fontId="15" fillId="0" borderId="31" xfId="33" applyNumberFormat="1" applyFont="1" applyFill="1" applyBorder="1" applyAlignment="1">
      <alignment horizontal="left" vertical="center"/>
    </xf>
    <xf numFmtId="43" fontId="15" fillId="0" borderId="31" xfId="33" applyFont="1" applyFill="1" applyBorder="1" applyAlignment="1">
      <alignment vertical="top"/>
    </xf>
    <xf numFmtId="0" fontId="0" fillId="0" borderId="27" xfId="33" applyNumberFormat="1" applyFont="1" applyFill="1" applyBorder="1"/>
    <xf numFmtId="164" fontId="15" fillId="0" borderId="28" xfId="33" applyNumberFormat="1" applyFont="1" applyFill="1" applyBorder="1" applyAlignment="1">
      <alignment horizontal="left" vertical="center" wrapText="1"/>
    </xf>
    <xf numFmtId="164" fontId="15" fillId="0" borderId="29" xfId="33" applyNumberFormat="1" applyFont="1" applyFill="1" applyBorder="1" applyAlignment="1">
      <alignment horizontal="left" vertical="center" wrapText="1"/>
    </xf>
    <xf numFmtId="49" fontId="15" fillId="0" borderId="33" xfId="33" applyNumberFormat="1" applyFont="1" applyFill="1" applyBorder="1" applyAlignment="1">
      <alignment horizontal="left" vertical="center"/>
    </xf>
    <xf numFmtId="43" fontId="0" fillId="0" borderId="34" xfId="33" applyFont="1" applyFill="1" applyBorder="1"/>
    <xf numFmtId="0" fontId="0" fillId="0" borderId="35" xfId="33" applyNumberFormat="1" applyFont="1" applyFill="1" applyBorder="1"/>
    <xf numFmtId="164" fontId="15" fillId="0" borderId="36" xfId="33" applyNumberFormat="1" applyFont="1" applyFill="1" applyBorder="1" applyAlignment="1">
      <alignment horizontal="left" vertical="center" wrapText="1"/>
    </xf>
    <xf numFmtId="164" fontId="15" fillId="0" borderId="37" xfId="33" applyNumberFormat="1" applyFont="1" applyFill="1" applyBorder="1" applyAlignment="1">
      <alignment horizontal="left" vertical="center" wrapText="1"/>
    </xf>
  </cellXfs>
  <cellStyles count="34">
    <cellStyle name="Comma" xfId="33" builtinId="3"/>
    <cellStyle name="Normal" xfId="0" builtinId="0" customBuiltin="1"/>
    <cellStyle name="Percent" xfId="1" builtinId="5"/>
    <cellStyle name="RISKbigPercent" xfId="2"/>
    <cellStyle name="RISKblandrEdge" xfId="3"/>
    <cellStyle name="RISKblCorner" xfId="4"/>
    <cellStyle name="RISKbottomEdge" xfId="5"/>
    <cellStyle name="RISKbrCorner" xfId="6"/>
    <cellStyle name="RISKdarkBoxed" xfId="7"/>
    <cellStyle name="RISKdarkShade" xfId="8"/>
    <cellStyle name="RISKdbottomEdge" xfId="9"/>
    <cellStyle name="RISKdrightEdge" xfId="10"/>
    <cellStyle name="RISKdurationTime" xfId="11"/>
    <cellStyle name="RISKinNumber" xfId="12"/>
    <cellStyle name="RISKlandrEdge" xfId="13"/>
    <cellStyle name="RISKleftEdge" xfId="14"/>
    <cellStyle name="RISKlightBoxed" xfId="15"/>
    <cellStyle name="RISKltandbEdge" xfId="16"/>
    <cellStyle name="RISKnormBoxed" xfId="17"/>
    <cellStyle name="RISKnormCenter" xfId="18"/>
    <cellStyle name="RISKnormHeading" xfId="19"/>
    <cellStyle name="RISKnormItal" xfId="20"/>
    <cellStyle name="RISKnormLabel" xfId="21"/>
    <cellStyle name="RISKnormShade" xfId="22"/>
    <cellStyle name="RISKnormTitle" xfId="23"/>
    <cellStyle name="RISKoutNumber" xfId="24"/>
    <cellStyle name="RISKrightEdge" xfId="25"/>
    <cellStyle name="RISKrtandbEdge" xfId="26"/>
    <cellStyle name="RISKssTime" xfId="27"/>
    <cellStyle name="RISKtandbEdge" xfId="28"/>
    <cellStyle name="RISKtlandrEdge" xfId="29"/>
    <cellStyle name="RISKtlCorner" xfId="30"/>
    <cellStyle name="RISKtopEdge" xfId="31"/>
    <cellStyle name="RISKtrCorner" xfId="32"/>
  </cellStyles>
  <dxfs count="3">
    <dxf>
      <fill>
        <patternFill>
          <bgColor indexed="26"/>
        </patternFill>
      </fill>
    </dxf>
    <dxf>
      <fill>
        <patternFill>
          <bgColor indexed="26"/>
        </patternFill>
      </fill>
    </dxf>
    <dxf>
      <fill>
        <patternFill>
          <bgColor indexed="27"/>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CE9D8"/>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47625</xdr:colOff>
      <xdr:row>1</xdr:row>
      <xdr:rowOff>3175</xdr:rowOff>
    </xdr:from>
    <xdr:to>
      <xdr:col>8</xdr:col>
      <xdr:colOff>495935</xdr:colOff>
      <xdr:row>2</xdr:row>
      <xdr:rowOff>78740</xdr:rowOff>
    </xdr:to>
    <xdr:sp macro="" textlink="">
      <xdr:nvSpPr>
        <xdr:cNvPr id="4" name="TextBox 3"/>
        <xdr:cNvSpPr txBox="1"/>
      </xdr:nvSpPr>
      <xdr:spPr>
        <a:xfrm>
          <a:off x="4114800" y="165100"/>
          <a:ext cx="2277110" cy="23749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All monetary values are in $1000s.</a:t>
          </a:r>
        </a:p>
      </xdr:txBody>
    </xdr:sp>
    <xdr:clientData/>
  </xdr:twoCellAnchor>
  <xdr:twoCellAnchor>
    <xdr:from>
      <xdr:col>11</xdr:col>
      <xdr:colOff>226694</xdr:colOff>
      <xdr:row>7</xdr:row>
      <xdr:rowOff>125730</xdr:rowOff>
    </xdr:from>
    <xdr:to>
      <xdr:col>18</xdr:col>
      <xdr:colOff>45719</xdr:colOff>
      <xdr:row>18</xdr:row>
      <xdr:rowOff>15240</xdr:rowOff>
    </xdr:to>
    <xdr:sp macro="" textlink="">
      <xdr:nvSpPr>
        <xdr:cNvPr id="5" name="TextBox 4"/>
        <xdr:cNvSpPr txBox="1"/>
      </xdr:nvSpPr>
      <xdr:spPr>
        <a:xfrm>
          <a:off x="8151494" y="1405890"/>
          <a:ext cx="4192905" cy="190119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b="1"/>
            <a:t>Note: </a:t>
          </a:r>
          <a:r>
            <a:rPr lang="en-US" sz="1100"/>
            <a:t>You will see errors in cells unless @RISK is loaded.</a:t>
          </a:r>
        </a:p>
        <a:p>
          <a:endParaRPr lang="en-US" sz="1100"/>
        </a:p>
        <a:p>
          <a:r>
            <a:rPr lang="en-US" sz="1100"/>
            <a:t>I just changed the weights in row 14, so that no changes were required for the formulas in row 33. The only formula changes are in the yellow cells below.  
This totally changes the solution, as seen in the next sheet. Now the company never has to take out any loans. The reason is that it gets its money from sales right away.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15240</xdr:colOff>
      <xdr:row>6</xdr:row>
      <xdr:rowOff>7620</xdr:rowOff>
    </xdr:from>
    <xdr:to>
      <xdr:col>4</xdr:col>
      <xdr:colOff>1013460</xdr:colOff>
      <xdr:row>6</xdr:row>
      <xdr:rowOff>495300</xdr:rowOff>
    </xdr:to>
    <xdr:pic>
      <xdr:nvPicPr>
        <xdr:cNvPr id="2" name="Picture 1"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6460" y="3276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7</xdr:row>
      <xdr:rowOff>7620</xdr:rowOff>
    </xdr:from>
    <xdr:to>
      <xdr:col>4</xdr:col>
      <xdr:colOff>1013460</xdr:colOff>
      <xdr:row>7</xdr:row>
      <xdr:rowOff>495300</xdr:rowOff>
    </xdr:to>
    <xdr:pic>
      <xdr:nvPicPr>
        <xdr:cNvPr id="3" name="Picture 2"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6460" y="83058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8</xdr:row>
      <xdr:rowOff>7620</xdr:rowOff>
    </xdr:from>
    <xdr:to>
      <xdr:col>4</xdr:col>
      <xdr:colOff>1013460</xdr:colOff>
      <xdr:row>8</xdr:row>
      <xdr:rowOff>495300</xdr:rowOff>
    </xdr:to>
    <xdr:pic>
      <xdr:nvPicPr>
        <xdr:cNvPr id="4" name="Picture 3"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6460" y="133350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9</xdr:row>
      <xdr:rowOff>7620</xdr:rowOff>
    </xdr:from>
    <xdr:to>
      <xdr:col>4</xdr:col>
      <xdr:colOff>1013460</xdr:colOff>
      <xdr:row>9</xdr:row>
      <xdr:rowOff>495300</xdr:rowOff>
    </xdr:to>
    <xdr:pic>
      <xdr:nvPicPr>
        <xdr:cNvPr id="5" name="Picture 4"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6460" y="183642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10</xdr:row>
      <xdr:rowOff>7620</xdr:rowOff>
    </xdr:from>
    <xdr:to>
      <xdr:col>4</xdr:col>
      <xdr:colOff>1013460</xdr:colOff>
      <xdr:row>10</xdr:row>
      <xdr:rowOff>495300</xdr:rowOff>
    </xdr:to>
    <xdr:pic>
      <xdr:nvPicPr>
        <xdr:cNvPr id="6" name="Picture 5"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6460" y="233934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11</xdr:row>
      <xdr:rowOff>7620</xdr:rowOff>
    </xdr:from>
    <xdr:to>
      <xdr:col>4</xdr:col>
      <xdr:colOff>1013460</xdr:colOff>
      <xdr:row>11</xdr:row>
      <xdr:rowOff>495300</xdr:rowOff>
    </xdr:to>
    <xdr:pic>
      <xdr:nvPicPr>
        <xdr:cNvPr id="7" name="Picture 6"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6460" y="28422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13</xdr:row>
      <xdr:rowOff>7620</xdr:rowOff>
    </xdr:from>
    <xdr:to>
      <xdr:col>4</xdr:col>
      <xdr:colOff>1013460</xdr:colOff>
      <xdr:row>13</xdr:row>
      <xdr:rowOff>495300</xdr:rowOff>
    </xdr:to>
    <xdr:pic>
      <xdr:nvPicPr>
        <xdr:cNvPr id="8" name="Picture 7"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6460" y="349758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14</xdr:row>
      <xdr:rowOff>7620</xdr:rowOff>
    </xdr:from>
    <xdr:to>
      <xdr:col>4</xdr:col>
      <xdr:colOff>1013460</xdr:colOff>
      <xdr:row>14</xdr:row>
      <xdr:rowOff>495300</xdr:rowOff>
    </xdr:to>
    <xdr:pic>
      <xdr:nvPicPr>
        <xdr:cNvPr id="9" name="Picture 8"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6460" y="400050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defaultRowHeight="14.4" x14ac:dyDescent="0.3"/>
  <sheetData>
    <row r="1" spans="1:5" x14ac:dyDescent="0.3">
      <c r="A1">
        <v>0</v>
      </c>
      <c r="B1">
        <v>0</v>
      </c>
    </row>
    <row r="2" spans="1:5" x14ac:dyDescent="0.3">
      <c r="A2">
        <v>0</v>
      </c>
    </row>
    <row r="3" spans="1:5" x14ac:dyDescent="0.3">
      <c r="A3">
        <v>0</v>
      </c>
    </row>
    <row r="4" spans="1:5" x14ac:dyDescent="0.3">
      <c r="A4" t="b">
        <v>0</v>
      </c>
      <c r="B4">
        <v>15680</v>
      </c>
      <c r="C4">
        <v>7345</v>
      </c>
      <c r="D4">
        <v>10590</v>
      </c>
      <c r="E4">
        <v>3330</v>
      </c>
    </row>
    <row r="5" spans="1:5" x14ac:dyDescent="0.3">
      <c r="A5" t="b">
        <v>0</v>
      </c>
      <c r="B5">
        <v>15680</v>
      </c>
      <c r="C5">
        <v>7345</v>
      </c>
      <c r="D5">
        <v>41920</v>
      </c>
      <c r="E5">
        <v>500</v>
      </c>
    </row>
    <row r="6" spans="1:5" x14ac:dyDescent="0.3">
      <c r="A6" t="b">
        <v>0</v>
      </c>
      <c r="B6">
        <v>15680</v>
      </c>
      <c r="C6">
        <v>7345</v>
      </c>
      <c r="D6">
        <v>41920</v>
      </c>
      <c r="E6">
        <v>1000</v>
      </c>
    </row>
    <row r="7" spans="1:5" x14ac:dyDescent="0.3">
      <c r="A7" t="b">
        <v>0</v>
      </c>
      <c r="B7">
        <v>15680</v>
      </c>
      <c r="C7">
        <v>7345</v>
      </c>
      <c r="D7">
        <v>41920</v>
      </c>
      <c r="E7">
        <v>1500</v>
      </c>
    </row>
    <row r="8" spans="1:5" x14ac:dyDescent="0.3">
      <c r="A8" t="b">
        <v>0</v>
      </c>
      <c r="B8">
        <v>15680</v>
      </c>
      <c r="C8">
        <v>7345</v>
      </c>
      <c r="D8">
        <v>41920</v>
      </c>
      <c r="E8">
        <v>2000</v>
      </c>
    </row>
    <row r="9" spans="1:5" x14ac:dyDescent="0.3">
      <c r="A9">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6"/>
  <sheetViews>
    <sheetView tabSelected="1" workbookViewId="0"/>
  </sheetViews>
  <sheetFormatPr defaultColWidth="9.109375" defaultRowHeight="14.4" x14ac:dyDescent="0.3"/>
  <cols>
    <col min="1" max="1" width="24.44140625" style="2" customWidth="1"/>
    <col min="2" max="16384" width="9.109375" style="2"/>
  </cols>
  <sheetData>
    <row r="1" spans="1:10" x14ac:dyDescent="0.3">
      <c r="A1" s="1" t="s">
        <v>29</v>
      </c>
    </row>
    <row r="3" spans="1:10" x14ac:dyDescent="0.3">
      <c r="A3" s="1" t="s">
        <v>36</v>
      </c>
    </row>
    <row r="4" spans="1:10" x14ac:dyDescent="0.3">
      <c r="A4" s="2" t="s">
        <v>35</v>
      </c>
    </row>
    <row r="5" spans="1:10" x14ac:dyDescent="0.3">
      <c r="B5" s="3" t="s">
        <v>0</v>
      </c>
      <c r="C5" s="3" t="s">
        <v>1</v>
      </c>
      <c r="D5" s="3" t="s">
        <v>2</v>
      </c>
      <c r="E5" s="3" t="s">
        <v>3</v>
      </c>
      <c r="F5" s="3" t="s">
        <v>4</v>
      </c>
      <c r="G5" s="3" t="s">
        <v>5</v>
      </c>
      <c r="H5" s="3" t="s">
        <v>6</v>
      </c>
      <c r="I5" s="3" t="s">
        <v>7</v>
      </c>
      <c r="J5" s="3" t="s">
        <v>8</v>
      </c>
    </row>
    <row r="6" spans="1:10" x14ac:dyDescent="0.3">
      <c r="A6" s="2" t="s">
        <v>9</v>
      </c>
      <c r="B6" s="4">
        <v>1500</v>
      </c>
      <c r="C6" s="4">
        <v>1600</v>
      </c>
      <c r="D6" s="4">
        <v>1800</v>
      </c>
      <c r="E6" s="4">
        <v>1500</v>
      </c>
      <c r="F6" s="4">
        <v>1900</v>
      </c>
      <c r="G6" s="4">
        <v>2600</v>
      </c>
      <c r="H6" s="4">
        <v>2400</v>
      </c>
      <c r="I6" s="4">
        <v>1900</v>
      </c>
      <c r="J6" s="4">
        <v>1300</v>
      </c>
    </row>
    <row r="7" spans="1:10" x14ac:dyDescent="0.3">
      <c r="A7" s="2" t="s">
        <v>10</v>
      </c>
      <c r="B7" s="4">
        <v>70</v>
      </c>
      <c r="C7" s="4">
        <v>75</v>
      </c>
      <c r="D7" s="4">
        <v>80</v>
      </c>
      <c r="E7" s="4">
        <v>80</v>
      </c>
      <c r="F7" s="4">
        <v>100</v>
      </c>
      <c r="G7" s="4">
        <v>125</v>
      </c>
      <c r="H7" s="4">
        <v>120</v>
      </c>
      <c r="I7" s="4">
        <v>90</v>
      </c>
      <c r="J7" s="4">
        <v>70</v>
      </c>
    </row>
    <row r="9" spans="1:10" x14ac:dyDescent="0.3">
      <c r="A9" s="2" t="s">
        <v>11</v>
      </c>
      <c r="B9" s="5"/>
      <c r="C9" s="5"/>
      <c r="D9" s="4">
        <v>250</v>
      </c>
      <c r="E9" s="4">
        <v>250</v>
      </c>
      <c r="F9" s="4">
        <v>250</v>
      </c>
      <c r="G9" s="4">
        <v>250</v>
      </c>
      <c r="H9" s="4">
        <v>250</v>
      </c>
      <c r="I9" s="4">
        <v>250</v>
      </c>
      <c r="J9" s="5"/>
    </row>
    <row r="10" spans="1:10" x14ac:dyDescent="0.3">
      <c r="A10" s="2" t="s">
        <v>12</v>
      </c>
      <c r="B10" s="5"/>
      <c r="C10" s="5"/>
      <c r="D10" s="4">
        <v>0</v>
      </c>
      <c r="E10" s="4">
        <v>0</v>
      </c>
      <c r="F10" s="4">
        <v>150</v>
      </c>
      <c r="G10" s="4">
        <v>0</v>
      </c>
      <c r="H10" s="4">
        <v>0</v>
      </c>
      <c r="I10" s="4">
        <v>100</v>
      </c>
      <c r="J10" s="5"/>
    </row>
    <row r="12" spans="1:10" x14ac:dyDescent="0.3">
      <c r="A12" s="2" t="s">
        <v>13</v>
      </c>
    </row>
    <row r="13" spans="1:10" x14ac:dyDescent="0.3">
      <c r="B13" s="3" t="s">
        <v>14</v>
      </c>
      <c r="C13" s="3" t="s">
        <v>15</v>
      </c>
      <c r="D13" s="3" t="s">
        <v>16</v>
      </c>
    </row>
    <row r="14" spans="1:10" x14ac:dyDescent="0.3">
      <c r="B14" s="4">
        <v>0</v>
      </c>
      <c r="C14" s="4">
        <v>0</v>
      </c>
      <c r="D14" s="4">
        <v>1</v>
      </c>
    </row>
    <row r="16" spans="1:10" x14ac:dyDescent="0.3">
      <c r="A16" s="2" t="s">
        <v>48</v>
      </c>
    </row>
    <row r="17" spans="1:10" x14ac:dyDescent="0.3">
      <c r="B17" s="6">
        <v>0.8</v>
      </c>
    </row>
    <row r="19" spans="1:10" x14ac:dyDescent="0.3">
      <c r="A19" s="2" t="s">
        <v>37</v>
      </c>
      <c r="B19" s="4">
        <v>250</v>
      </c>
    </row>
    <row r="20" spans="1:10" x14ac:dyDescent="0.3">
      <c r="A20" s="2" t="s">
        <v>38</v>
      </c>
      <c r="B20" s="4">
        <v>250</v>
      </c>
    </row>
    <row r="22" spans="1:10" x14ac:dyDescent="0.3">
      <c r="A22" s="2" t="s">
        <v>17</v>
      </c>
    </row>
    <row r="23" spans="1:10" x14ac:dyDescent="0.3">
      <c r="A23" s="2" t="s">
        <v>47</v>
      </c>
      <c r="B23" s="7">
        <v>0.01</v>
      </c>
    </row>
    <row r="24" spans="1:10" x14ac:dyDescent="0.3">
      <c r="A24" s="2" t="s">
        <v>18</v>
      </c>
      <c r="B24" s="7">
        <v>5.0000000000000001E-3</v>
      </c>
    </row>
    <row r="26" spans="1:10" x14ac:dyDescent="0.3">
      <c r="A26" s="1" t="s">
        <v>39</v>
      </c>
    </row>
    <row r="27" spans="1:10" x14ac:dyDescent="0.3">
      <c r="B27" s="3" t="s">
        <v>0</v>
      </c>
      <c r="C27" s="3" t="s">
        <v>1</v>
      </c>
      <c r="D27" s="3" t="s">
        <v>2</v>
      </c>
      <c r="E27" s="3" t="s">
        <v>3</v>
      </c>
      <c r="F27" s="3" t="s">
        <v>4</v>
      </c>
      <c r="G27" s="3" t="s">
        <v>5</v>
      </c>
      <c r="H27" s="3" t="s">
        <v>6</v>
      </c>
      <c r="I27" s="3" t="s">
        <v>7</v>
      </c>
      <c r="J27" s="3" t="s">
        <v>8</v>
      </c>
    </row>
    <row r="28" spans="1:10" x14ac:dyDescent="0.3">
      <c r="A28" s="2" t="s">
        <v>19</v>
      </c>
      <c r="B28" s="8">
        <f ca="1">_xll.RiskNormal(B6,B7)</f>
        <v>1500</v>
      </c>
      <c r="C28" s="8">
        <f ca="1">_xll.RiskNormal(C6,C7)</f>
        <v>1600</v>
      </c>
      <c r="D28" s="8">
        <f ca="1">_xll.RiskNormal(D6,D7)</f>
        <v>1800</v>
      </c>
      <c r="E28" s="8">
        <f ca="1">_xll.RiskNormal(E6,E7)</f>
        <v>1500</v>
      </c>
      <c r="F28" s="8">
        <f ca="1">_xll.RiskNormal(F6,F7)</f>
        <v>1900</v>
      </c>
      <c r="G28" s="8">
        <f ca="1">_xll.RiskNormal(G6,G7)</f>
        <v>2600</v>
      </c>
      <c r="H28" s="8">
        <f ca="1">_xll.RiskNormal(H6,H7)</f>
        <v>2400</v>
      </c>
      <c r="I28" s="8">
        <f ca="1">_xll.RiskNormal(I6,I7)</f>
        <v>1900</v>
      </c>
      <c r="J28" s="8">
        <f ca="1">_xll.RiskNormal(J6,J7)</f>
        <v>1300</v>
      </c>
    </row>
    <row r="30" spans="1:10" x14ac:dyDescent="0.3">
      <c r="A30" s="2" t="s">
        <v>30</v>
      </c>
    </row>
    <row r="31" spans="1:10" x14ac:dyDescent="0.3">
      <c r="A31" s="9" t="s">
        <v>20</v>
      </c>
      <c r="D31" s="10">
        <f>B19</f>
        <v>250</v>
      </c>
      <c r="E31" s="10">
        <f ca="1">D43</f>
        <v>361.25</v>
      </c>
      <c r="F31" s="10">
        <f ca="1">E43</f>
        <v>413.05625000000009</v>
      </c>
      <c r="G31" s="10">
        <f ca="1">F43</f>
        <v>395.12153124999986</v>
      </c>
      <c r="H31" s="10">
        <f ca="1">G43</f>
        <v>667.09713890624971</v>
      </c>
      <c r="I31" s="10">
        <f ca="1">H43</f>
        <v>900.43262460078085</v>
      </c>
    </row>
    <row r="32" spans="1:10" x14ac:dyDescent="0.3">
      <c r="A32" s="9" t="s">
        <v>21</v>
      </c>
      <c r="D32" s="10">
        <f t="shared" ref="D32:I32" si="0">$B$24*D31</f>
        <v>1.25</v>
      </c>
      <c r="E32" s="10">
        <f t="shared" ca="1" si="0"/>
        <v>1.8062500000000001</v>
      </c>
      <c r="F32" s="10">
        <f t="shared" ca="1" si="0"/>
        <v>2.0652812500000004</v>
      </c>
      <c r="G32" s="10">
        <f t="shared" ca="1" si="0"/>
        <v>1.9756076562499993</v>
      </c>
      <c r="H32" s="10">
        <f t="shared" ca="1" si="0"/>
        <v>3.3354856945312488</v>
      </c>
      <c r="I32" s="10">
        <f t="shared" ca="1" si="0"/>
        <v>4.5021631230039043</v>
      </c>
    </row>
    <row r="33" spans="1:10" x14ac:dyDescent="0.3">
      <c r="A33" s="9" t="s">
        <v>22</v>
      </c>
      <c r="D33" s="2">
        <f t="shared" ref="D33:I33" ca="1" si="1">SUMPRODUCT($B$14:$D$14,B28:D28)</f>
        <v>1800</v>
      </c>
      <c r="E33" s="2">
        <f t="shared" ca="1" si="1"/>
        <v>1500</v>
      </c>
      <c r="F33" s="2">
        <f t="shared" ca="1" si="1"/>
        <v>1900</v>
      </c>
      <c r="G33" s="2">
        <f t="shared" ca="1" si="1"/>
        <v>2600</v>
      </c>
      <c r="H33" s="2">
        <f t="shared" ca="1" si="1"/>
        <v>2400</v>
      </c>
      <c r="I33" s="2">
        <f t="shared" ca="1" si="1"/>
        <v>1900</v>
      </c>
    </row>
    <row r="34" spans="1:10" x14ac:dyDescent="0.3">
      <c r="A34" s="11" t="s">
        <v>31</v>
      </c>
    </row>
    <row r="35" spans="1:10" x14ac:dyDescent="0.3">
      <c r="A35" s="9" t="s">
        <v>23</v>
      </c>
      <c r="D35" s="2">
        <f t="shared" ref="D35:I36" si="2">D9</f>
        <v>250</v>
      </c>
      <c r="E35" s="2">
        <f t="shared" si="2"/>
        <v>250</v>
      </c>
      <c r="F35" s="2">
        <f t="shared" si="2"/>
        <v>250</v>
      </c>
      <c r="G35" s="2">
        <f t="shared" si="2"/>
        <v>250</v>
      </c>
      <c r="H35" s="2">
        <f t="shared" si="2"/>
        <v>250</v>
      </c>
      <c r="I35" s="2">
        <f t="shared" si="2"/>
        <v>250</v>
      </c>
    </row>
    <row r="36" spans="1:10" x14ac:dyDescent="0.3">
      <c r="A36" s="9" t="s">
        <v>12</v>
      </c>
      <c r="D36" s="2">
        <f t="shared" si="2"/>
        <v>0</v>
      </c>
      <c r="E36" s="2">
        <f t="shared" si="2"/>
        <v>0</v>
      </c>
      <c r="F36" s="2">
        <f t="shared" si="2"/>
        <v>150</v>
      </c>
      <c r="G36" s="2">
        <f t="shared" si="2"/>
        <v>0</v>
      </c>
      <c r="H36" s="2">
        <f t="shared" si="2"/>
        <v>0</v>
      </c>
      <c r="I36" s="2">
        <f t="shared" si="2"/>
        <v>100</v>
      </c>
    </row>
    <row r="37" spans="1:10" x14ac:dyDescent="0.3">
      <c r="A37" s="9" t="s">
        <v>24</v>
      </c>
      <c r="D37" s="13">
        <f t="shared" ref="D37:I37" ca="1" si="3">$B$17*D28</f>
        <v>1440</v>
      </c>
      <c r="E37" s="13">
        <f t="shared" ca="1" si="3"/>
        <v>1200</v>
      </c>
      <c r="F37" s="13">
        <f t="shared" ca="1" si="3"/>
        <v>1520</v>
      </c>
      <c r="G37" s="13">
        <f t="shared" ca="1" si="3"/>
        <v>2080</v>
      </c>
      <c r="H37" s="13">
        <f t="shared" ca="1" si="3"/>
        <v>1920</v>
      </c>
      <c r="I37" s="13">
        <f t="shared" ca="1" si="3"/>
        <v>1520</v>
      </c>
    </row>
    <row r="38" spans="1:10" x14ac:dyDescent="0.3">
      <c r="A38" s="9" t="s">
        <v>32</v>
      </c>
      <c r="E38" s="10">
        <f t="shared" ref="E38:J38" ca="1" si="4">D42</f>
        <v>0</v>
      </c>
      <c r="F38" s="10">
        <f t="shared" ca="1" si="4"/>
        <v>0</v>
      </c>
      <c r="G38" s="10">
        <f t="shared" ca="1" si="4"/>
        <v>0</v>
      </c>
      <c r="H38" s="10">
        <f t="shared" ca="1" si="4"/>
        <v>0</v>
      </c>
      <c r="I38" s="10">
        <f t="shared" ca="1" si="4"/>
        <v>0</v>
      </c>
      <c r="J38" s="10">
        <f t="shared" ca="1" si="4"/>
        <v>0</v>
      </c>
    </row>
    <row r="39" spans="1:10" x14ac:dyDescent="0.3">
      <c r="A39" s="9" t="s">
        <v>33</v>
      </c>
      <c r="E39" s="10">
        <f t="shared" ref="E39:J39" ca="1" si="5">D42*$B$23</f>
        <v>0</v>
      </c>
      <c r="F39" s="10">
        <f t="shared" ca="1" si="5"/>
        <v>0</v>
      </c>
      <c r="G39" s="10">
        <f t="shared" ca="1" si="5"/>
        <v>0</v>
      </c>
      <c r="H39" s="10">
        <f t="shared" ca="1" si="5"/>
        <v>0</v>
      </c>
      <c r="I39" s="10">
        <f t="shared" ca="1" si="5"/>
        <v>0</v>
      </c>
      <c r="J39" s="10">
        <f t="shared" ca="1" si="5"/>
        <v>0</v>
      </c>
    </row>
    <row r="40" spans="1:10" x14ac:dyDescent="0.3">
      <c r="A40" s="9"/>
    </row>
    <row r="41" spans="1:10" x14ac:dyDescent="0.3">
      <c r="A41" s="2" t="s">
        <v>25</v>
      </c>
      <c r="D41" s="10">
        <f t="shared" ref="D41:I41" ca="1" si="6">SUM(D31:D33)-SUM(D35:D39)</f>
        <v>361.25</v>
      </c>
      <c r="E41" s="10">
        <f t="shared" ca="1" si="6"/>
        <v>413.05625000000009</v>
      </c>
      <c r="F41" s="10">
        <f t="shared" ca="1" si="6"/>
        <v>395.12153124999986</v>
      </c>
      <c r="G41" s="10">
        <f t="shared" ca="1" si="6"/>
        <v>667.09713890624971</v>
      </c>
      <c r="H41" s="10">
        <f t="shared" ca="1" si="6"/>
        <v>900.43262460078085</v>
      </c>
      <c r="I41" s="10">
        <f t="shared" ca="1" si="6"/>
        <v>934.93478772378467</v>
      </c>
    </row>
    <row r="42" spans="1:10" x14ac:dyDescent="0.3">
      <c r="A42" s="2" t="s">
        <v>26</v>
      </c>
      <c r="D42" s="12">
        <f ca="1">_xll.RiskOutput(,"Loans-new",1) + MAX($B$20-D41,0)</f>
        <v>0</v>
      </c>
      <c r="E42" s="12">
        <f ca="1">_xll.RiskOutput(,"Loans-new",2) + MAX($B$20-E41,0)</f>
        <v>0</v>
      </c>
      <c r="F42" s="12">
        <f ca="1">_xll.RiskOutput(,"Loans-new",3) + MAX($B$20-F41,0)</f>
        <v>0</v>
      </c>
      <c r="G42" s="12">
        <f ca="1">_xll.RiskOutput(,"Loans-new",4) + MAX($B$20-G41,0)</f>
        <v>0</v>
      </c>
      <c r="H42" s="12">
        <f ca="1">_xll.RiskOutput(,"Loans-new",5) + MAX($B$20-H41,0)</f>
        <v>0</v>
      </c>
      <c r="I42" s="12">
        <f ca="1">_xll.RiskOutput(,"Loans-new",6) + MAX($B$20-I41,0)</f>
        <v>0</v>
      </c>
    </row>
    <row r="43" spans="1:10" x14ac:dyDescent="0.3">
      <c r="A43" s="2" t="s">
        <v>27</v>
      </c>
      <c r="D43" s="10">
        <f t="shared" ref="D43:I43" ca="1" si="7">D41+D42</f>
        <v>361.25</v>
      </c>
      <c r="E43" s="10">
        <f t="shared" ca="1" si="7"/>
        <v>413.05625000000009</v>
      </c>
      <c r="F43" s="10">
        <f t="shared" ca="1" si="7"/>
        <v>395.12153124999986</v>
      </c>
      <c r="G43" s="10">
        <f t="shared" ca="1" si="7"/>
        <v>667.09713890624971</v>
      </c>
      <c r="H43" s="10">
        <f t="shared" ca="1" si="7"/>
        <v>900.43262460078085</v>
      </c>
      <c r="I43" s="10">
        <f t="shared" ca="1" si="7"/>
        <v>934.93478772378467</v>
      </c>
    </row>
    <row r="45" spans="1:10" x14ac:dyDescent="0.3">
      <c r="A45" s="2" t="s">
        <v>28</v>
      </c>
      <c r="B45" s="12">
        <f ca="1">_xll.RiskOutput("Maximum loan - new") + MAX(D42:I42)</f>
        <v>0</v>
      </c>
    </row>
    <row r="46" spans="1:10" x14ac:dyDescent="0.3">
      <c r="A46" s="2" t="s">
        <v>34</v>
      </c>
      <c r="B46" s="12">
        <f ca="1">_xll.RiskOutput("Total interest - new") + SUM(E39:J39)</f>
        <v>0</v>
      </c>
    </row>
  </sheetData>
  <phoneticPr fontId="0" type="noConversion"/>
  <printOptions headings="1" gridLines="1" gridLinesSet="0"/>
  <pageMargins left="0.75" right="0.75" top="1" bottom="1" header="0.5" footer="0.5"/>
  <pageSetup scale="80" orientation="portrait"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K15"/>
  <sheetViews>
    <sheetView showGridLines="0" workbookViewId="0"/>
  </sheetViews>
  <sheetFormatPr defaultColWidth="9.21875" defaultRowHeight="14.4" outlineLevelRow="1" x14ac:dyDescent="0.3"/>
  <cols>
    <col min="1" max="1" width="0.33203125" customWidth="1"/>
    <col min="2" max="2" width="2.21875" customWidth="1"/>
    <col min="3" max="3" width="24" customWidth="1"/>
    <col min="4" max="4" width="5" customWidth="1"/>
    <col min="5" max="5" width="15" customWidth="1"/>
    <col min="6" max="11" width="14.44140625" customWidth="1"/>
  </cols>
  <sheetData>
    <row r="1" spans="2:11" s="14" customFormat="1" ht="17.399999999999999" x14ac:dyDescent="0.3">
      <c r="B1" s="17" t="s">
        <v>56</v>
      </c>
    </row>
    <row r="2" spans="2:11" s="15" customFormat="1" ht="10.199999999999999" x14ac:dyDescent="0.2">
      <c r="B2" s="18" t="s">
        <v>67</v>
      </c>
    </row>
    <row r="3" spans="2:11" s="16" customFormat="1" ht="10.199999999999999" x14ac:dyDescent="0.2">
      <c r="B3" s="19" t="s">
        <v>68</v>
      </c>
    </row>
    <row r="4" spans="2:11" ht="15" thickBot="1" x14ac:dyDescent="0.35"/>
    <row r="5" spans="2:11" ht="12" customHeight="1" x14ac:dyDescent="0.3">
      <c r="B5" s="37"/>
      <c r="C5" s="38" t="s">
        <v>51</v>
      </c>
      <c r="D5" s="38" t="s">
        <v>52</v>
      </c>
      <c r="E5" s="39" t="s">
        <v>53</v>
      </c>
      <c r="F5" s="40" t="s">
        <v>54</v>
      </c>
      <c r="G5" s="40" t="s">
        <v>9</v>
      </c>
      <c r="H5" s="40" t="s">
        <v>55</v>
      </c>
      <c r="I5" s="40" t="s">
        <v>40</v>
      </c>
      <c r="J5" s="24">
        <v>0.05</v>
      </c>
      <c r="K5" s="25">
        <v>0.95</v>
      </c>
    </row>
    <row r="6" spans="2:11" ht="12" customHeight="1" x14ac:dyDescent="0.3">
      <c r="B6" s="44" t="s">
        <v>57</v>
      </c>
      <c r="C6" s="30"/>
      <c r="D6" s="30"/>
      <c r="E6" s="30"/>
      <c r="F6" s="30"/>
      <c r="G6" s="30"/>
      <c r="H6" s="30"/>
      <c r="I6" s="30"/>
      <c r="J6" s="30"/>
      <c r="K6" s="45"/>
    </row>
    <row r="7" spans="2:11" ht="39.75" customHeight="1" outlineLevel="1" x14ac:dyDescent="0.3">
      <c r="B7" s="41"/>
      <c r="C7" s="26" t="s">
        <v>41</v>
      </c>
      <c r="D7" s="26" t="s">
        <v>58</v>
      </c>
      <c r="E7" s="27"/>
      <c r="F7" s="42">
        <v>0</v>
      </c>
      <c r="G7" s="42">
        <v>0</v>
      </c>
      <c r="H7" s="42">
        <v>0</v>
      </c>
      <c r="I7" s="42">
        <v>0</v>
      </c>
      <c r="J7" s="42">
        <v>0</v>
      </c>
      <c r="K7" s="43">
        <v>0</v>
      </c>
    </row>
    <row r="8" spans="2:11" ht="39.75" customHeight="1" outlineLevel="1" x14ac:dyDescent="0.3">
      <c r="B8" s="31"/>
      <c r="C8" s="20" t="s">
        <v>42</v>
      </c>
      <c r="D8" s="20" t="s">
        <v>59</v>
      </c>
      <c r="E8" s="21"/>
      <c r="F8" s="32">
        <v>0</v>
      </c>
      <c r="G8" s="32">
        <v>0</v>
      </c>
      <c r="H8" s="32">
        <v>0</v>
      </c>
      <c r="I8" s="32">
        <v>0</v>
      </c>
      <c r="J8" s="32">
        <v>0</v>
      </c>
      <c r="K8" s="33">
        <v>0</v>
      </c>
    </row>
    <row r="9" spans="2:11" ht="39.75" customHeight="1" outlineLevel="1" x14ac:dyDescent="0.3">
      <c r="B9" s="31"/>
      <c r="C9" s="20" t="s">
        <v>43</v>
      </c>
      <c r="D9" s="20" t="s">
        <v>60</v>
      </c>
      <c r="E9" s="21"/>
      <c r="F9" s="32">
        <v>0</v>
      </c>
      <c r="G9" s="32">
        <v>0</v>
      </c>
      <c r="H9" s="32">
        <v>0</v>
      </c>
      <c r="I9" s="32">
        <v>0</v>
      </c>
      <c r="J9" s="32">
        <v>0</v>
      </c>
      <c r="K9" s="33">
        <v>0</v>
      </c>
    </row>
    <row r="10" spans="2:11" ht="39.75" customHeight="1" outlineLevel="1" x14ac:dyDescent="0.3">
      <c r="B10" s="31"/>
      <c r="C10" s="20" t="s">
        <v>44</v>
      </c>
      <c r="D10" s="20" t="s">
        <v>61</v>
      </c>
      <c r="E10" s="21"/>
      <c r="F10" s="32">
        <v>0</v>
      </c>
      <c r="G10" s="32">
        <v>0</v>
      </c>
      <c r="H10" s="32">
        <v>0</v>
      </c>
      <c r="I10" s="32">
        <v>0</v>
      </c>
      <c r="J10" s="32">
        <v>0</v>
      </c>
      <c r="K10" s="33">
        <v>0</v>
      </c>
    </row>
    <row r="11" spans="2:11" ht="39.75" customHeight="1" outlineLevel="1" x14ac:dyDescent="0.3">
      <c r="B11" s="31"/>
      <c r="C11" s="20" t="s">
        <v>45</v>
      </c>
      <c r="D11" s="20" t="s">
        <v>62</v>
      </c>
      <c r="E11" s="21"/>
      <c r="F11" s="32">
        <v>0</v>
      </c>
      <c r="G11" s="32">
        <v>0</v>
      </c>
      <c r="H11" s="32">
        <v>0</v>
      </c>
      <c r="I11" s="32">
        <v>0</v>
      </c>
      <c r="J11" s="32">
        <v>0</v>
      </c>
      <c r="K11" s="33">
        <v>0</v>
      </c>
    </row>
    <row r="12" spans="2:11" ht="39.75" customHeight="1" outlineLevel="1" x14ac:dyDescent="0.3">
      <c r="B12" s="46"/>
      <c r="C12" s="28" t="s">
        <v>46</v>
      </c>
      <c r="D12" s="28" t="s">
        <v>63</v>
      </c>
      <c r="E12" s="29"/>
      <c r="F12" s="47">
        <v>0</v>
      </c>
      <c r="G12" s="47">
        <v>0</v>
      </c>
      <c r="H12" s="47">
        <v>0</v>
      </c>
      <c r="I12" s="47">
        <v>0</v>
      </c>
      <c r="J12" s="47">
        <v>0</v>
      </c>
      <c r="K12" s="48">
        <v>0</v>
      </c>
    </row>
    <row r="13" spans="2:11" ht="12" customHeight="1" x14ac:dyDescent="0.3">
      <c r="B13" s="44" t="s">
        <v>64</v>
      </c>
      <c r="C13" s="30"/>
      <c r="D13" s="30"/>
      <c r="E13" s="30"/>
      <c r="F13" s="30"/>
      <c r="G13" s="30"/>
      <c r="H13" s="30"/>
      <c r="I13" s="30"/>
      <c r="J13" s="30"/>
      <c r="K13" s="45"/>
    </row>
    <row r="14" spans="2:11" ht="39.75" customHeight="1" outlineLevel="1" x14ac:dyDescent="0.3">
      <c r="B14" s="41"/>
      <c r="C14" s="26" t="s">
        <v>49</v>
      </c>
      <c r="D14" s="26" t="s">
        <v>65</v>
      </c>
      <c r="E14" s="27"/>
      <c r="F14" s="42">
        <v>0</v>
      </c>
      <c r="G14" s="42">
        <v>0</v>
      </c>
      <c r="H14" s="42">
        <v>0</v>
      </c>
      <c r="I14" s="42">
        <v>0</v>
      </c>
      <c r="J14" s="42">
        <v>0</v>
      </c>
      <c r="K14" s="43">
        <v>0</v>
      </c>
    </row>
    <row r="15" spans="2:11" ht="39.75" customHeight="1" outlineLevel="1" thickBot="1" x14ac:dyDescent="0.35">
      <c r="B15" s="34"/>
      <c r="C15" s="22" t="s">
        <v>50</v>
      </c>
      <c r="D15" s="22" t="s">
        <v>66</v>
      </c>
      <c r="E15" s="23"/>
      <c r="F15" s="35">
        <v>0</v>
      </c>
      <c r="G15" s="35">
        <v>0</v>
      </c>
      <c r="H15" s="35">
        <v>0</v>
      </c>
      <c r="I15" s="35">
        <v>0</v>
      </c>
      <c r="J15" s="35">
        <v>0</v>
      </c>
      <c r="K15" s="36">
        <v>0</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RiskSerializationData</vt:lpstr>
      <vt:lpstr>Model</vt:lpstr>
      <vt:lpstr>Output Results</vt:lpstr>
      <vt:lpstr>Model!Print_Area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Chris</cp:lastModifiedBy>
  <cp:lastPrinted>2003-07-02T14:43:10Z</cp:lastPrinted>
  <dcterms:created xsi:type="dcterms:W3CDTF">1997-08-23T20:07:06Z</dcterms:created>
  <dcterms:modified xsi:type="dcterms:W3CDTF">2014-03-16T15:48:52Z</dcterms:modified>
</cp:coreProperties>
</file>